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520"/>
  </bookViews>
  <sheets>
    <sheet name="预防性试验报价模板" sheetId="1" r:id="rId1"/>
    <sheet name="综合分析表１" sheetId="2" state="hidden" r:id="rId2"/>
    <sheet name="综合分析表2" sheetId="3" state="hidden" r:id="rId3"/>
  </sheets>
  <definedNames>
    <definedName name="_xlnm.Print_Area" localSheetId="0">预防性试验报价模板!$A$1:$G$13</definedName>
  </definedNames>
  <calcPr calcId="144525" concurrentCalc="0"/>
</workbook>
</file>

<file path=xl/comments1.xml><?xml version="1.0" encoding="utf-8"?>
<comments xmlns="http://schemas.openxmlformats.org/spreadsheetml/2006/main">
  <authors>
    <author>LUOYONG</author>
  </authors>
  <commentList>
    <comment ref="D3" authorId="0">
      <text>
        <r>
          <rPr>
            <b/>
            <sz val="9"/>
            <rFont val="宋体"/>
            <charset val="134"/>
          </rPr>
          <t>LUOYONG:</t>
        </r>
        <r>
          <rPr>
            <sz val="9"/>
            <rFont val="宋体"/>
            <charset val="134"/>
          </rPr>
          <t xml:space="preserve">
开关箱间隔按五位以内</t>
        </r>
      </text>
    </comment>
    <comment ref="D4" authorId="0">
      <text>
        <r>
          <rPr>
            <b/>
            <sz val="9"/>
            <rFont val="宋体"/>
            <charset val="134"/>
          </rPr>
          <t>LUOYONG:</t>
        </r>
        <r>
          <rPr>
            <sz val="9"/>
            <rFont val="宋体"/>
            <charset val="134"/>
          </rPr>
          <t xml:space="preserve">
按直流耐压试验</t>
        </r>
      </text>
    </comment>
  </commentList>
</comments>
</file>

<file path=xl/sharedStrings.xml><?xml version="1.0" encoding="utf-8"?>
<sst xmlns="http://schemas.openxmlformats.org/spreadsheetml/2006/main" count="88">
  <si>
    <t>黔西南州人民医院10kV配电预防性试验工程报价单</t>
  </si>
  <si>
    <t>编号</t>
  </si>
  <si>
    <t>名称</t>
  </si>
  <si>
    <t>项目</t>
  </si>
  <si>
    <t>单位</t>
  </si>
  <si>
    <t>数量</t>
  </si>
  <si>
    <t>一次报价</t>
  </si>
  <si>
    <t>二次报价</t>
  </si>
  <si>
    <t>10KV开关箱预防性试验</t>
  </si>
  <si>
    <t>设备预试定检</t>
  </si>
  <si>
    <t>台</t>
  </si>
  <si>
    <t>电缆试验</t>
  </si>
  <si>
    <t>棵</t>
  </si>
  <si>
    <t>变压器试验</t>
  </si>
  <si>
    <t>高压柜试验</t>
  </si>
  <si>
    <t>低压补偿柜试验</t>
  </si>
  <si>
    <t>直流屏试验</t>
  </si>
  <si>
    <t>微机保护二次试验</t>
  </si>
  <si>
    <t>合计</t>
  </si>
  <si>
    <t xml:space="preserve">        公司名称：（盖章）</t>
  </si>
  <si>
    <t>日    期：</t>
  </si>
  <si>
    <t>综合单价分析表</t>
  </si>
  <si>
    <t>工程名称</t>
  </si>
  <si>
    <t>生态城围墙项目</t>
  </si>
  <si>
    <t>主要项目特征</t>
  </si>
  <si>
    <t>备注</t>
  </si>
  <si>
    <t>规格</t>
  </si>
  <si>
    <t>mm</t>
  </si>
  <si>
    <t>清单编码</t>
  </si>
  <si>
    <t>清单项目</t>
  </si>
  <si>
    <t/>
  </si>
  <si>
    <t>工程量</t>
  </si>
  <si>
    <t>全费用单价</t>
  </si>
  <si>
    <t>钢焊接围墙</t>
  </si>
  <si>
    <t>㎡</t>
  </si>
  <si>
    <t>代号</t>
  </si>
  <si>
    <t>工料机名称</t>
  </si>
  <si>
    <t>型号规格</t>
  </si>
  <si>
    <t>含量</t>
  </si>
  <si>
    <t>总重量（kg）</t>
  </si>
  <si>
    <t>单价(元)</t>
  </si>
  <si>
    <t>合价(元)</t>
  </si>
  <si>
    <t>理论重量(不含损耗)</t>
  </si>
  <si>
    <t>施工损耗率(%)</t>
  </si>
  <si>
    <t>=*(1+施工损耗率)</t>
  </si>
  <si>
    <t>一、</t>
  </si>
  <si>
    <t>人工费</t>
  </si>
  <si>
    <t>工日</t>
  </si>
  <si>
    <t>小计</t>
  </si>
  <si>
    <t>二、</t>
  </si>
  <si>
    <t>材料费</t>
  </si>
  <si>
    <t>方管</t>
  </si>
  <si>
    <t>40*60*6</t>
  </si>
  <si>
    <t>m</t>
  </si>
  <si>
    <t>角钢</t>
  </si>
  <si>
    <t>40*4</t>
  </si>
  <si>
    <t>采钢瓦</t>
  </si>
  <si>
    <t>900*1000</t>
  </si>
  <si>
    <t>三、</t>
  </si>
  <si>
    <t>其它材料(辅材机械)</t>
  </si>
  <si>
    <t>自攻螺丝、膨胀螺丝、焊条等</t>
  </si>
  <si>
    <t>电动切割机</t>
  </si>
  <si>
    <t>台班</t>
  </si>
  <si>
    <t>电焊机</t>
  </si>
  <si>
    <t>四、</t>
  </si>
  <si>
    <t>包装运输费</t>
  </si>
  <si>
    <t>元</t>
  </si>
  <si>
    <t>(一+二+三)*费率</t>
  </si>
  <si>
    <t>五、</t>
  </si>
  <si>
    <t>施工配合费</t>
  </si>
  <si>
    <t>(一+二+三+四)*费率</t>
  </si>
  <si>
    <t>六、</t>
  </si>
  <si>
    <t>管理费</t>
  </si>
  <si>
    <t>（一+二+三+四+五）*费率</t>
  </si>
  <si>
    <t>七、</t>
  </si>
  <si>
    <t>利润</t>
  </si>
  <si>
    <t>（一+二+三+四+五+六）*费率</t>
  </si>
  <si>
    <t>八、</t>
  </si>
  <si>
    <t>税金</t>
  </si>
  <si>
    <t>（一+二+三+四+五+六+七）*费率</t>
  </si>
  <si>
    <t>综合成本合计</t>
  </si>
  <si>
    <t>一+二+三+四+五+六+七</t>
  </si>
  <si>
    <t>全费用综合单价</t>
  </si>
  <si>
    <t>大写</t>
  </si>
  <si>
    <t>小写</t>
  </si>
  <si>
    <t>注:以上价格含人工费、材料费、机械费、水电费、管理费、利润、措施项目费、规费、税金及材料检测费用等所有与该项目相关的一切费用。</t>
  </si>
  <si>
    <t>含量(不含损耗)</t>
  </si>
  <si>
    <t>注:此报价已含有二次深化设计费,请根据实际自行增减人工费、材料费和其它材料(辅材机械)项.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</si>
</sst>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3">
    <font>
      <sz val="12"/>
      <color rgb="FF000000"/>
      <name val="宋体"/>
      <charset val="134"/>
    </font>
    <font>
      <sz val="9"/>
      <color rgb="FF000000"/>
      <name val="黑体"/>
      <charset val="134"/>
    </font>
    <font>
      <sz val="16"/>
      <color rgb="FF000000"/>
      <name val="黑体"/>
      <charset val="134"/>
    </font>
    <font>
      <b/>
      <sz val="9"/>
      <color rgb="FF000000"/>
      <name val="黑体"/>
      <charset val="134"/>
    </font>
    <font>
      <sz val="9"/>
      <color rgb="FF000000"/>
      <name val="宋体"/>
      <charset val="134"/>
    </font>
    <font>
      <sz val="9"/>
      <color rgb="FF000000"/>
      <name val="Wingdings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2"/>
      <color indexed="8"/>
      <name val="宋体"/>
      <charset val="1"/>
    </font>
    <font>
      <sz val="12"/>
      <name val="宋体"/>
      <charset val="134"/>
    </font>
    <font>
      <sz val="12"/>
      <name val="SimSun"/>
      <charset val="134"/>
    </font>
    <font>
      <b/>
      <sz val="11"/>
      <color rgb="FFFF9900"/>
      <name val="宋体"/>
      <charset val="134"/>
    </font>
    <font>
      <b/>
      <sz val="11"/>
      <color rgb="FF003366"/>
      <name val="宋体"/>
      <charset val="134"/>
    </font>
    <font>
      <b/>
      <sz val="13"/>
      <color rgb="FF003366"/>
      <name val="宋体"/>
      <charset val="134"/>
    </font>
    <font>
      <sz val="11"/>
      <color rgb="FF333399"/>
      <name val="宋体"/>
      <charset val="134"/>
    </font>
    <font>
      <b/>
      <sz val="18"/>
      <color rgb="FF003366"/>
      <name val="宋体"/>
      <charset val="134"/>
    </font>
    <font>
      <sz val="11"/>
      <color rgb="FFFF0000"/>
      <name val="宋体"/>
      <charset val="134"/>
    </font>
    <font>
      <b/>
      <sz val="11"/>
      <color rgb="FF333333"/>
      <name val="宋体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134"/>
    </font>
    <font>
      <sz val="11"/>
      <color rgb="FF800080"/>
      <name val="宋体"/>
      <charset val="134"/>
    </font>
    <font>
      <sz val="11"/>
      <color rgb="FFFFFFFF"/>
      <name val="宋体"/>
      <charset val="134"/>
    </font>
    <font>
      <sz val="11"/>
      <color rgb="FFFF9900"/>
      <name val="宋体"/>
      <charset val="134"/>
    </font>
    <font>
      <sz val="12"/>
      <color rgb="FF0000FF"/>
      <name val="宋体"/>
      <charset val="134"/>
    </font>
    <font>
      <b/>
      <sz val="15"/>
      <color rgb="FF003366"/>
      <name val="宋体"/>
      <charset val="134"/>
    </font>
    <font>
      <i/>
      <sz val="11"/>
      <color rgb="FF808080"/>
      <name val="宋体"/>
      <charset val="134"/>
    </font>
    <font>
      <sz val="12"/>
      <color rgb="FF800080"/>
      <name val="宋体"/>
      <charset val="134"/>
    </font>
    <font>
      <b/>
      <sz val="11"/>
      <color rgb="FF000000"/>
      <name val="宋体"/>
      <charset val="134"/>
    </font>
    <font>
      <sz val="11"/>
      <color rgb="FF993300"/>
      <name val="宋体"/>
      <charset val="134"/>
    </font>
    <font>
      <sz val="11"/>
      <color rgb="FF00800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339966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9900"/>
        <bgColor rgb="FF00000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ck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56">
    <xf numFmtId="0" fontId="0" fillId="0" borderId="0" applyBorder="0">
      <alignment vertical="center" wrapText="1"/>
    </xf>
    <xf numFmtId="42" fontId="0" fillId="0" borderId="0" applyBorder="0">
      <alignment vertical="center" wrapText="1"/>
    </xf>
    <xf numFmtId="0" fontId="21" fillId="8" borderId="0" applyBorder="0">
      <alignment vertical="center" wrapText="1"/>
    </xf>
    <xf numFmtId="0" fontId="17" fillId="5" borderId="16">
      <alignment vertical="center" wrapText="1"/>
    </xf>
    <xf numFmtId="44" fontId="0" fillId="0" borderId="0" applyBorder="0">
      <alignment vertical="center" wrapText="1"/>
    </xf>
    <xf numFmtId="41" fontId="0" fillId="0" borderId="0" applyBorder="0">
      <alignment vertical="center" wrapText="1"/>
    </xf>
    <xf numFmtId="0" fontId="21" fillId="12" borderId="0" applyBorder="0">
      <alignment vertical="center" wrapText="1"/>
    </xf>
    <xf numFmtId="0" fontId="23" fillId="9" borderId="0" applyBorder="0">
      <alignment vertical="center" wrapText="1"/>
    </xf>
    <xf numFmtId="43" fontId="0" fillId="0" borderId="0" applyBorder="0">
      <alignment vertical="center" wrapText="1"/>
    </xf>
    <xf numFmtId="0" fontId="24" fillId="12" borderId="0" applyBorder="0">
      <alignment vertical="center" wrapText="1"/>
    </xf>
    <xf numFmtId="0" fontId="26" fillId="0" borderId="0" applyBorder="0">
      <alignment wrapText="1"/>
    </xf>
    <xf numFmtId="9" fontId="0" fillId="0" borderId="0" applyBorder="0">
      <alignment vertical="center" wrapText="1"/>
    </xf>
    <xf numFmtId="0" fontId="29" fillId="0" borderId="0" applyBorder="0">
      <alignment wrapText="1"/>
    </xf>
    <xf numFmtId="0" fontId="0" fillId="4" borderId="19">
      <alignment vertical="center" wrapText="1"/>
    </xf>
    <xf numFmtId="0" fontId="24" fillId="13" borderId="0" applyBorder="0">
      <alignment vertical="center" wrapText="1"/>
    </xf>
    <xf numFmtId="0" fontId="15" fillId="0" borderId="0" applyBorder="0">
      <alignment vertical="center" wrapText="1"/>
    </xf>
    <xf numFmtId="0" fontId="19" fillId="0" borderId="0" applyBorder="0">
      <alignment vertical="center" wrapText="1"/>
    </xf>
    <xf numFmtId="0" fontId="18" fillId="0" borderId="0" applyBorder="0">
      <alignment vertical="center" wrapText="1"/>
    </xf>
    <xf numFmtId="0" fontId="28" fillId="0" borderId="0" applyBorder="0">
      <alignment vertical="center" wrapText="1"/>
    </xf>
    <xf numFmtId="0" fontId="27" fillId="0" borderId="23">
      <alignment vertical="center" wrapText="1"/>
    </xf>
    <xf numFmtId="0" fontId="16" fillId="0" borderId="18">
      <alignment vertical="center" wrapText="1"/>
    </xf>
    <xf numFmtId="0" fontId="24" fillId="15" borderId="0" applyBorder="0">
      <alignment vertical="center" wrapText="1"/>
    </xf>
    <xf numFmtId="0" fontId="15" fillId="0" borderId="17">
      <alignment vertical="center" wrapText="1"/>
    </xf>
    <xf numFmtId="0" fontId="24" fillId="14" borderId="0" applyBorder="0">
      <alignment vertical="center" wrapText="1"/>
    </xf>
    <xf numFmtId="0" fontId="20" fillId="3" borderId="20">
      <alignment vertical="center" wrapText="1"/>
    </xf>
    <xf numFmtId="0" fontId="14" fillId="3" borderId="16">
      <alignment vertical="center" wrapText="1"/>
    </xf>
    <xf numFmtId="0" fontId="22" fillId="7" borderId="21">
      <alignment vertical="center" wrapText="1"/>
    </xf>
    <xf numFmtId="0" fontId="21" fillId="5" borderId="0" applyBorder="0">
      <alignment vertical="center" wrapText="1"/>
    </xf>
    <xf numFmtId="0" fontId="24" fillId="17" borderId="0" applyBorder="0">
      <alignment vertical="center" wrapText="1"/>
    </xf>
    <xf numFmtId="0" fontId="25" fillId="0" borderId="22">
      <alignment vertical="center" wrapText="1"/>
    </xf>
    <xf numFmtId="0" fontId="30" fillId="0" borderId="24">
      <alignment vertical="center" wrapText="1"/>
    </xf>
    <xf numFmtId="0" fontId="32" fillId="8" borderId="0" applyBorder="0">
      <alignment vertical="center" wrapText="1"/>
    </xf>
    <xf numFmtId="0" fontId="31" fillId="20" borderId="0" applyBorder="0">
      <alignment vertical="center" wrapText="1"/>
    </xf>
    <xf numFmtId="0" fontId="21" fillId="22" borderId="0" applyBorder="0">
      <alignment vertical="center" wrapText="1"/>
    </xf>
    <xf numFmtId="0" fontId="24" fillId="21" borderId="0" applyBorder="0">
      <alignment vertical="center" wrapText="1"/>
    </xf>
    <xf numFmtId="0" fontId="21" fillId="19" borderId="0" applyBorder="0">
      <alignment vertical="center" wrapText="1"/>
    </xf>
    <xf numFmtId="0" fontId="21" fillId="6" borderId="0" applyBorder="0">
      <alignment vertical="center" wrapText="1"/>
    </xf>
    <xf numFmtId="0" fontId="21" fillId="9" borderId="0" applyBorder="0">
      <alignment vertical="center" wrapText="1"/>
    </xf>
    <xf numFmtId="0" fontId="21" fillId="13" borderId="0" applyBorder="0">
      <alignment vertical="center" wrapText="1"/>
    </xf>
    <xf numFmtId="0" fontId="24" fillId="11" borderId="0" applyBorder="0">
      <alignment vertical="center" wrapText="1"/>
    </xf>
    <xf numFmtId="0" fontId="24" fillId="14" borderId="0" applyBorder="0">
      <alignment vertical="center" wrapText="1"/>
    </xf>
    <xf numFmtId="0" fontId="21" fillId="10" borderId="0" applyBorder="0">
      <alignment vertical="center" wrapText="1"/>
    </xf>
    <xf numFmtId="0" fontId="21" fillId="10" borderId="0" applyBorder="0">
      <alignment vertical="center" wrapText="1"/>
    </xf>
    <xf numFmtId="0" fontId="24" fillId="18" borderId="0" applyBorder="0">
      <alignment vertical="center" wrapText="1"/>
    </xf>
    <xf numFmtId="0" fontId="0" fillId="0" borderId="0" applyBorder="0">
      <alignment vertical="center" wrapText="1"/>
    </xf>
    <xf numFmtId="0" fontId="21" fillId="6" borderId="0" applyBorder="0">
      <alignment vertical="center" wrapText="1"/>
    </xf>
    <xf numFmtId="0" fontId="24" fillId="18" borderId="0" applyBorder="0">
      <alignment vertical="center" wrapText="1"/>
    </xf>
    <xf numFmtId="0" fontId="24" fillId="16" borderId="0" applyBorder="0">
      <alignment vertical="center" wrapText="1"/>
    </xf>
    <xf numFmtId="0" fontId="21" fillId="23" borderId="0" applyBorder="0">
      <alignment vertical="center" wrapText="1"/>
    </xf>
    <xf numFmtId="0" fontId="12" fillId="0" borderId="0"/>
    <xf numFmtId="0" fontId="24" fillId="24" borderId="0" applyBorder="0">
      <alignment vertical="center" wrapText="1"/>
    </xf>
    <xf numFmtId="0" fontId="0" fillId="0" borderId="0" applyBorder="0">
      <alignment vertical="center" wrapText="1"/>
    </xf>
    <xf numFmtId="0" fontId="21" fillId="0" borderId="0" applyBorder="0">
      <alignment vertical="center" wrapText="1"/>
    </xf>
    <xf numFmtId="0" fontId="21" fillId="0" borderId="0" applyBorder="0">
      <alignment vertical="center" wrapText="1"/>
    </xf>
    <xf numFmtId="0" fontId="21" fillId="0" borderId="0" applyBorder="0">
      <alignment vertical="center" wrapText="1"/>
    </xf>
    <xf numFmtId="0" fontId="21" fillId="0" borderId="0" applyBorder="0">
      <alignment vertical="center" wrapText="1"/>
    </xf>
  </cellStyleXfs>
  <cellXfs count="60">
    <xf numFmtId="0" fontId="0" fillId="0" borderId="0" xfId="0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3" fillId="0" borderId="4" xfId="52" applyNumberFormat="1" applyFont="1" applyBorder="1" applyAlignment="1">
      <alignment vertical="center" wrapText="1"/>
    </xf>
    <xf numFmtId="177" fontId="3" fillId="0" borderId="5" xfId="52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3" fillId="0" borderId="1" xfId="52" applyNumberFormat="1" applyFont="1" applyBorder="1" applyAlignment="1">
      <alignment horizontal="center" vertical="center" wrapText="1"/>
    </xf>
    <xf numFmtId="177" fontId="3" fillId="0" borderId="2" xfId="52" applyNumberFormat="1" applyFont="1" applyBorder="1" applyAlignment="1">
      <alignment horizontal="center" vertical="center" wrapText="1"/>
    </xf>
    <xf numFmtId="177" fontId="3" fillId="0" borderId="8" xfId="52" applyNumberFormat="1" applyFont="1" applyBorder="1" applyAlignment="1">
      <alignment horizontal="center" vertical="center" wrapText="1"/>
    </xf>
    <xf numFmtId="177" fontId="3" fillId="0" borderId="9" xfId="52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1" xfId="52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7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horizontal="center" vertical="center" wrapText="1"/>
    </xf>
    <xf numFmtId="177" fontId="3" fillId="0" borderId="10" xfId="52" applyNumberFormat="1" applyFont="1" applyBorder="1" applyAlignment="1">
      <alignment horizontal="center" vertical="center" wrapText="1"/>
    </xf>
    <xf numFmtId="177" fontId="3" fillId="0" borderId="3" xfId="52" applyNumberFormat="1" applyFont="1" applyBorder="1" applyAlignment="1">
      <alignment horizontal="center" vertical="center" wrapText="1"/>
    </xf>
    <xf numFmtId="177" fontId="3" fillId="0" borderId="12" xfId="52" applyNumberFormat="1" applyFont="1" applyBorder="1" applyAlignment="1">
      <alignment horizontal="center" vertical="center" wrapText="1"/>
    </xf>
    <xf numFmtId="177" fontId="3" fillId="0" borderId="11" xfId="52" applyNumberFormat="1" applyFont="1" applyBorder="1" applyAlignment="1">
      <alignment vertical="center" wrapText="1"/>
    </xf>
    <xf numFmtId="177" fontId="3" fillId="0" borderId="11" xfId="52" applyNumberFormat="1" applyFont="1" applyBorder="1" applyAlignment="1">
      <alignment horizontal="center" vertical="center" wrapText="1"/>
    </xf>
    <xf numFmtId="177" fontId="7" fillId="2" borderId="11" xfId="0" applyNumberFormat="1" applyFont="1" applyFill="1" applyBorder="1" applyAlignment="1">
      <alignment horizontal="center" vertical="center" wrapText="1"/>
    </xf>
    <xf numFmtId="177" fontId="4" fillId="2" borderId="14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55" applyFont="1" applyFill="1" applyAlignment="1">
      <alignment horizontal="center" vertical="center" wrapText="1"/>
    </xf>
    <xf numFmtId="0" fontId="9" fillId="0" borderId="15" xfId="55" applyFont="1" applyFill="1" applyBorder="1" applyAlignment="1">
      <alignment horizontal="center" vertical="center" wrapText="1"/>
    </xf>
    <xf numFmtId="0" fontId="10" fillId="0" borderId="15" xfId="55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Border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93345</xdr:rowOff>
    </xdr:from>
    <xdr:to>
      <xdr:col>5</xdr:col>
      <xdr:colOff>495935</xdr:colOff>
      <xdr:row>6</xdr:row>
      <xdr:rowOff>130175</xdr:rowOff>
    </xdr:to>
    <xdr:pic>
      <xdr:nvPicPr>
        <xdr:cNvPr id="131073" name="Picture_1" descr="xl/media/image1000.png"/>
        <xdr:cNvPicPr>
          <a:picLocks noChangeAspect="1"/>
        </xdr:cNvPicPr>
      </xdr:nvPicPr>
      <xdr:blipFill>
        <a:blip r:embed="rId1" cstate="hqprint"/>
        <a:srcRect/>
        <a:stretch>
          <a:fillRect/>
        </a:stretch>
      </xdr:blipFill>
      <xdr:spPr>
        <a:xfrm>
          <a:off x="0" y="550545"/>
          <a:ext cx="3785235" cy="13519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view="pageBreakPreview" zoomScaleNormal="107" zoomScaleSheetLayoutView="100" workbookViewId="0">
      <selection activeCell="N12" sqref="N12"/>
    </sheetView>
  </sheetViews>
  <sheetFormatPr defaultColWidth="9.075" defaultRowHeight="14.25" outlineLevelCol="6"/>
  <cols>
    <col min="1" max="1" width="7.85833333333333" style="50" customWidth="1"/>
    <col min="2" max="2" width="22.5666666666667" style="50" customWidth="1"/>
    <col min="3" max="3" width="25.25" style="50" customWidth="1"/>
    <col min="4" max="4" width="7.28333333333333" style="50" customWidth="1"/>
    <col min="5" max="5" width="8.25833333333333" style="50" customWidth="1"/>
    <col min="6" max="6" width="9.625" style="50" customWidth="1"/>
    <col min="7" max="7" width="10.25" customWidth="1"/>
  </cols>
  <sheetData>
    <row r="1" ht="75" customHeight="1" spans="1:7">
      <c r="A1" s="51" t="s">
        <v>0</v>
      </c>
      <c r="B1" s="51"/>
      <c r="C1" s="51"/>
      <c r="D1" s="51"/>
      <c r="E1" s="51"/>
      <c r="F1" s="51"/>
      <c r="G1" s="51"/>
    </row>
    <row r="2" s="49" customFormat="1" ht="34" customHeight="1" spans="1:7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</row>
    <row r="3" ht="32" customHeight="1" spans="1:7">
      <c r="A3" s="53">
        <v>1</v>
      </c>
      <c r="B3" s="54" t="s">
        <v>8</v>
      </c>
      <c r="C3" s="54" t="s">
        <v>9</v>
      </c>
      <c r="D3" s="54" t="s">
        <v>10</v>
      </c>
      <c r="E3" s="54">
        <v>1</v>
      </c>
      <c r="F3" s="55"/>
      <c r="G3" s="56"/>
    </row>
    <row r="4" ht="32" customHeight="1" spans="1:7">
      <c r="A4" s="53">
        <v>2</v>
      </c>
      <c r="B4" s="54" t="s">
        <v>11</v>
      </c>
      <c r="C4" s="54" t="s">
        <v>9</v>
      </c>
      <c r="D4" s="54" t="s">
        <v>12</v>
      </c>
      <c r="E4" s="54">
        <v>30</v>
      </c>
      <c r="F4" s="55"/>
      <c r="G4" s="56"/>
    </row>
    <row r="5" ht="32" customHeight="1" spans="1:7">
      <c r="A5" s="53">
        <v>3</v>
      </c>
      <c r="B5" s="57" t="s">
        <v>13</v>
      </c>
      <c r="C5" s="54" t="s">
        <v>9</v>
      </c>
      <c r="D5" s="57" t="s">
        <v>10</v>
      </c>
      <c r="E5" s="54">
        <v>20</v>
      </c>
      <c r="F5" s="55"/>
      <c r="G5" s="56"/>
    </row>
    <row r="6" ht="32" customHeight="1" spans="1:7">
      <c r="A6" s="53">
        <v>4</v>
      </c>
      <c r="B6" s="58" t="s">
        <v>14</v>
      </c>
      <c r="C6" s="54" t="s">
        <v>9</v>
      </c>
      <c r="D6" s="57" t="s">
        <v>10</v>
      </c>
      <c r="E6" s="54">
        <v>40</v>
      </c>
      <c r="F6" s="55"/>
      <c r="G6" s="56"/>
    </row>
    <row r="7" ht="32" customHeight="1" spans="1:7">
      <c r="A7" s="53">
        <v>5</v>
      </c>
      <c r="B7" s="58" t="s">
        <v>15</v>
      </c>
      <c r="C7" s="54" t="s">
        <v>9</v>
      </c>
      <c r="D7" s="57" t="s">
        <v>10</v>
      </c>
      <c r="E7" s="54">
        <v>20</v>
      </c>
      <c r="F7" s="55"/>
      <c r="G7" s="56"/>
    </row>
    <row r="8" ht="32" customHeight="1" spans="1:7">
      <c r="A8" s="53">
        <v>6</v>
      </c>
      <c r="B8" s="57" t="s">
        <v>16</v>
      </c>
      <c r="C8" s="54" t="s">
        <v>9</v>
      </c>
      <c r="D8" s="57" t="s">
        <v>10</v>
      </c>
      <c r="E8" s="54">
        <v>4</v>
      </c>
      <c r="F8" s="55"/>
      <c r="G8" s="56"/>
    </row>
    <row r="9" ht="32" customHeight="1" spans="1:7">
      <c r="A9" s="53">
        <v>7</v>
      </c>
      <c r="B9" s="58" t="s">
        <v>17</v>
      </c>
      <c r="C9" s="54" t="s">
        <v>9</v>
      </c>
      <c r="D9" s="57" t="s">
        <v>10</v>
      </c>
      <c r="E9" s="54">
        <v>33</v>
      </c>
      <c r="F9" s="55"/>
      <c r="G9" s="56"/>
    </row>
    <row r="10" ht="30" customHeight="1" spans="1:7">
      <c r="A10" s="59"/>
      <c r="B10" s="59"/>
      <c r="C10" s="59"/>
      <c r="D10" s="59"/>
      <c r="E10" s="59" t="s">
        <v>18</v>
      </c>
      <c r="F10" s="59"/>
      <c r="G10" s="56"/>
    </row>
    <row r="11" ht="65" customHeight="1" spans="3:7">
      <c r="C11" s="50" t="s">
        <v>19</v>
      </c>
      <c r="G11" s="50"/>
    </row>
    <row r="12" ht="20" customHeight="1" spans="3:7">
      <c r="C12" s="50" t="s">
        <v>20</v>
      </c>
      <c r="G12" s="50"/>
    </row>
    <row r="13" ht="27" customHeight="1"/>
  </sheetData>
  <mergeCells count="3">
    <mergeCell ref="A1:G1"/>
    <mergeCell ref="C11:G11"/>
    <mergeCell ref="C12:G12"/>
  </mergeCells>
  <printOptions horizontalCentered="1"/>
  <pageMargins left="0.25" right="0.25" top="0.75" bottom="0.75" header="0.297916666666667" footer="0.297916666666667"/>
  <pageSetup paperSize="9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40"/>
  <sheetViews>
    <sheetView view="pageBreakPreview" zoomScaleNormal="100" zoomScaleSheetLayoutView="100" workbookViewId="0">
      <selection activeCell="A1" sqref="A1:K1"/>
    </sheetView>
  </sheetViews>
  <sheetFormatPr defaultColWidth="9.075" defaultRowHeight="14.25"/>
  <cols>
    <col min="1" max="1" width="6.63333333333333" customWidth="1"/>
    <col min="2" max="2" width="20.1333333333333" customWidth="1"/>
    <col min="3" max="3" width="6.63333333333333" customWidth="1"/>
    <col min="4" max="4" width="3.88333333333333" customWidth="1"/>
    <col min="5" max="5" width="5.88333333333333" customWidth="1"/>
    <col min="6" max="6" width="6.63333333333333" customWidth="1"/>
    <col min="7" max="7" width="7.88333333333333" customWidth="1"/>
    <col min="8" max="8" width="7.63333333333333" customWidth="1"/>
    <col min="9" max="9" width="7.88333333333333" customWidth="1"/>
    <col min="10" max="10" width="6.63333333333333" customWidth="1"/>
    <col min="11" max="11" width="8.38333333333333" customWidth="1"/>
    <col min="12" max="257" width="7.88333333333333" customWidth="1"/>
  </cols>
  <sheetData>
    <row r="1" ht="36" customHeight="1" spans="1:1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1.25" customHeight="1" spans="1:11">
      <c r="A2" s="3"/>
      <c r="B2" s="4"/>
      <c r="C2" s="4"/>
      <c r="D2" s="4"/>
      <c r="E2" s="4"/>
      <c r="F2" s="5"/>
      <c r="G2" s="37" t="s">
        <v>22</v>
      </c>
      <c r="H2" s="38" t="s">
        <v>23</v>
      </c>
      <c r="I2" s="38"/>
      <c r="J2" s="38"/>
      <c r="K2" s="38"/>
    </row>
    <row r="3" ht="34.9" customHeight="1" spans="1:11">
      <c r="A3" s="8"/>
      <c r="F3" s="9"/>
      <c r="G3" s="38" t="s">
        <v>24</v>
      </c>
      <c r="H3" s="38"/>
      <c r="I3" s="38"/>
      <c r="J3" s="38"/>
      <c r="K3" s="38"/>
    </row>
    <row r="4" ht="34.9" customHeight="1" spans="1:11">
      <c r="A4" s="8"/>
      <c r="F4" s="9"/>
      <c r="G4" s="38"/>
      <c r="H4" s="38"/>
      <c r="I4" s="38"/>
      <c r="J4" s="38"/>
      <c r="K4" s="38"/>
    </row>
    <row r="5" ht="11.25" customHeight="1" spans="1:11">
      <c r="A5" s="8"/>
      <c r="F5" s="9"/>
      <c r="G5" s="14" t="s">
        <v>25</v>
      </c>
      <c r="H5" s="15"/>
      <c r="I5" s="46"/>
      <c r="J5" s="46"/>
      <c r="K5" s="15"/>
    </row>
    <row r="6" ht="11.25" customHeight="1" spans="1:11">
      <c r="A6" s="8"/>
      <c r="F6" s="9"/>
      <c r="G6" s="17" t="s">
        <v>26</v>
      </c>
      <c r="H6" s="18" t="s">
        <v>27</v>
      </c>
      <c r="I6" s="14">
        <v>3000</v>
      </c>
      <c r="J6" s="46"/>
      <c r="K6" s="15"/>
    </row>
    <row r="7" ht="11.25" customHeight="1" spans="1:11">
      <c r="A7" s="19"/>
      <c r="B7" s="20"/>
      <c r="C7" s="20"/>
      <c r="D7" s="20"/>
      <c r="E7" s="20"/>
      <c r="F7" s="21"/>
      <c r="G7" s="17"/>
      <c r="H7" s="18" t="s">
        <v>27</v>
      </c>
      <c r="I7" s="14">
        <v>12000</v>
      </c>
      <c r="J7" s="46"/>
      <c r="K7" s="15"/>
    </row>
    <row r="8" ht="11.25" customHeight="1" spans="1:11">
      <c r="A8" s="22" t="s">
        <v>28</v>
      </c>
      <c r="B8" s="22" t="s">
        <v>29</v>
      </c>
      <c r="C8" s="22"/>
      <c r="D8" s="22"/>
      <c r="E8" s="22"/>
      <c r="F8" s="22" t="s">
        <v>30</v>
      </c>
      <c r="G8" s="22" t="s">
        <v>4</v>
      </c>
      <c r="H8" s="22" t="s">
        <v>31</v>
      </c>
      <c r="I8" s="41" t="s">
        <v>32</v>
      </c>
      <c r="J8" s="42"/>
      <c r="K8" s="47"/>
    </row>
    <row r="9" ht="11.25" customHeight="1" spans="1:11">
      <c r="A9" s="22"/>
      <c r="B9" s="22" t="s">
        <v>33</v>
      </c>
      <c r="C9" s="22"/>
      <c r="D9" s="22"/>
      <c r="E9" s="22"/>
      <c r="F9" s="22"/>
      <c r="G9" s="39" t="s">
        <v>34</v>
      </c>
      <c r="H9" s="22">
        <f>I6*I7/1000000</f>
        <v>36</v>
      </c>
      <c r="I9" s="41">
        <f>K37</f>
        <v>75.437435502</v>
      </c>
      <c r="J9" s="42"/>
      <c r="K9" s="47"/>
    </row>
    <row r="10" ht="11.25" customHeight="1" spans="1:11">
      <c r="A10" s="22" t="s">
        <v>35</v>
      </c>
      <c r="B10" s="22" t="s">
        <v>36</v>
      </c>
      <c r="C10" s="22" t="s">
        <v>37</v>
      </c>
      <c r="D10" s="22" t="s">
        <v>4</v>
      </c>
      <c r="E10" s="28" t="s">
        <v>5</v>
      </c>
      <c r="F10" s="22" t="s">
        <v>38</v>
      </c>
      <c r="G10" s="22"/>
      <c r="H10" s="22"/>
      <c r="I10" s="28" t="s">
        <v>39</v>
      </c>
      <c r="J10" s="22" t="s">
        <v>40</v>
      </c>
      <c r="K10" s="22" t="s">
        <v>41</v>
      </c>
    </row>
    <row r="11" ht="34.5" customHeight="1" spans="1:11">
      <c r="A11" s="22"/>
      <c r="B11" s="22"/>
      <c r="C11" s="22"/>
      <c r="D11" s="22"/>
      <c r="E11" s="40"/>
      <c r="F11" s="22" t="s">
        <v>42</v>
      </c>
      <c r="G11" s="22" t="s">
        <v>43</v>
      </c>
      <c r="H11" s="23" t="s">
        <v>44</v>
      </c>
      <c r="I11" s="40"/>
      <c r="J11" s="22"/>
      <c r="K11" s="22"/>
    </row>
    <row r="12" ht="15" customHeight="1" spans="1:11">
      <c r="A12" s="22" t="s">
        <v>45</v>
      </c>
      <c r="B12" s="22" t="s">
        <v>46</v>
      </c>
      <c r="C12" s="22"/>
      <c r="D12" s="22"/>
      <c r="E12" s="22"/>
      <c r="F12" s="22"/>
      <c r="G12" s="22"/>
      <c r="H12" s="22"/>
      <c r="I12" s="22"/>
      <c r="J12" s="22"/>
      <c r="K12" s="22"/>
    </row>
    <row r="13" ht="15" customHeight="1" spans="1:11">
      <c r="A13" s="24">
        <v>1</v>
      </c>
      <c r="B13" s="22"/>
      <c r="C13" s="22"/>
      <c r="D13" s="22" t="s">
        <v>47</v>
      </c>
      <c r="E13" s="22">
        <v>4</v>
      </c>
      <c r="F13" s="22"/>
      <c r="G13" s="22"/>
      <c r="H13" s="22"/>
      <c r="I13" s="22"/>
      <c r="J13" s="22">
        <v>200</v>
      </c>
      <c r="K13" s="22">
        <f>E13*J13</f>
        <v>800</v>
      </c>
    </row>
    <row r="14" ht="15" customHeight="1" spans="1:11">
      <c r="A14" s="25" t="s">
        <v>48</v>
      </c>
      <c r="B14" s="25"/>
      <c r="C14" s="25"/>
      <c r="D14" s="25"/>
      <c r="E14" s="25"/>
      <c r="F14" s="26"/>
      <c r="G14" s="25"/>
      <c r="H14" s="25"/>
      <c r="I14" s="25"/>
      <c r="J14" s="25"/>
      <c r="K14" s="25">
        <f>SUM(K13)</f>
        <v>800</v>
      </c>
    </row>
    <row r="15" s="1" customFormat="1" ht="15" customHeight="1" spans="1:11">
      <c r="A15" s="22" t="s">
        <v>49</v>
      </c>
      <c r="B15" s="22" t="s">
        <v>50</v>
      </c>
      <c r="C15" s="22"/>
      <c r="D15" s="22"/>
      <c r="E15" s="22"/>
      <c r="F15" s="27"/>
      <c r="G15" s="22"/>
      <c r="H15" s="22"/>
      <c r="I15" s="22"/>
      <c r="J15" s="22"/>
      <c r="K15" s="22"/>
    </row>
    <row r="16" ht="15" customHeight="1" spans="1:11">
      <c r="A16" s="24">
        <v>1</v>
      </c>
      <c r="B16" s="22" t="s">
        <v>51</v>
      </c>
      <c r="C16" s="22" t="s">
        <v>52</v>
      </c>
      <c r="D16" s="22" t="s">
        <v>53</v>
      </c>
      <c r="E16" s="22">
        <f>12*4+2*2*4</f>
        <v>64</v>
      </c>
      <c r="F16" s="22">
        <v>6.83</v>
      </c>
      <c r="G16" s="30">
        <v>0.01</v>
      </c>
      <c r="H16" s="22">
        <f>F16+(F16*G16)</f>
        <v>6.8983</v>
      </c>
      <c r="I16" s="22">
        <f>E16*H16</f>
        <v>441.4912</v>
      </c>
      <c r="J16" s="22">
        <v>4.05</v>
      </c>
      <c r="K16" s="22">
        <f>J16*E16</f>
        <v>259.2</v>
      </c>
    </row>
    <row r="17" ht="15" customHeight="1" spans="1:11">
      <c r="A17" s="24">
        <v>2</v>
      </c>
      <c r="B17" s="22" t="s">
        <v>54</v>
      </c>
      <c r="C17" s="22" t="s">
        <v>55</v>
      </c>
      <c r="D17" s="22" t="s">
        <v>53</v>
      </c>
      <c r="E17" s="22">
        <f>(0.4*4*4+3*4+0.7*3*2)*4+3*2</f>
        <v>96.4</v>
      </c>
      <c r="F17" s="22">
        <v>2.422</v>
      </c>
      <c r="G17" s="30">
        <v>0.01</v>
      </c>
      <c r="H17" s="22">
        <f>F17+(F17*G17)</f>
        <v>2.44622</v>
      </c>
      <c r="I17" s="22">
        <f>E17*H17</f>
        <v>235.815608</v>
      </c>
      <c r="J17" s="22">
        <v>5.7</v>
      </c>
      <c r="K17" s="22">
        <f>J17*E17</f>
        <v>549.48</v>
      </c>
    </row>
    <row r="18" ht="15" customHeight="1" spans="1:11">
      <c r="A18" s="24">
        <v>3</v>
      </c>
      <c r="B18" s="22" t="s">
        <v>56</v>
      </c>
      <c r="C18" s="22" t="s">
        <v>57</v>
      </c>
      <c r="D18" s="22" t="s">
        <v>34</v>
      </c>
      <c r="E18" s="22">
        <f>3*12</f>
        <v>36</v>
      </c>
      <c r="F18" s="22"/>
      <c r="G18" s="30"/>
      <c r="H18" s="22"/>
      <c r="I18" s="22">
        <f>E18</f>
        <v>36</v>
      </c>
      <c r="J18" s="22">
        <v>6.62</v>
      </c>
      <c r="K18" s="22">
        <f>J18*E18</f>
        <v>238.32</v>
      </c>
    </row>
    <row r="19" ht="15" customHeight="1" spans="1:11">
      <c r="A19" s="25" t="s">
        <v>48</v>
      </c>
      <c r="B19" s="25"/>
      <c r="C19" s="25"/>
      <c r="D19" s="25"/>
      <c r="E19" s="25"/>
      <c r="F19" s="27"/>
      <c r="G19" s="25"/>
      <c r="H19" s="25"/>
      <c r="I19" s="25"/>
      <c r="J19" s="25"/>
      <c r="K19" s="25">
        <f>SUM(K16:K18)</f>
        <v>1047</v>
      </c>
    </row>
    <row r="20" ht="15" customHeight="1" spans="1:11">
      <c r="A20" s="22" t="s">
        <v>58</v>
      </c>
      <c r="B20" s="22" t="s">
        <v>59</v>
      </c>
      <c r="C20" s="22"/>
      <c r="D20" s="22"/>
      <c r="E20" s="22"/>
      <c r="F20" s="27"/>
      <c r="G20" s="22"/>
      <c r="H20" s="22"/>
      <c r="I20" s="22"/>
      <c r="J20" s="22"/>
      <c r="K20" s="22"/>
    </row>
    <row r="21" ht="15" customHeight="1" spans="1:244">
      <c r="A21" s="24">
        <v>1</v>
      </c>
      <c r="B21" s="22" t="s">
        <v>60</v>
      </c>
      <c r="C21" s="22"/>
      <c r="D21" s="22" t="s">
        <v>34</v>
      </c>
      <c r="E21" s="22">
        <f>H9</f>
        <v>36</v>
      </c>
      <c r="F21" s="22"/>
      <c r="G21" s="22"/>
      <c r="H21" s="22"/>
      <c r="I21" s="22"/>
      <c r="J21" s="22">
        <v>5</v>
      </c>
      <c r="K21" s="22">
        <f>E21*J21</f>
        <v>180</v>
      </c>
      <c r="IJ21" s="33"/>
    </row>
    <row r="22" ht="15" customHeight="1" spans="1:244">
      <c r="A22" s="24">
        <v>2</v>
      </c>
      <c r="B22" s="22" t="s">
        <v>61</v>
      </c>
      <c r="C22" s="22"/>
      <c r="D22" s="22" t="s">
        <v>62</v>
      </c>
      <c r="E22" s="22">
        <v>0.25</v>
      </c>
      <c r="F22" s="22"/>
      <c r="G22" s="22"/>
      <c r="H22" s="22"/>
      <c r="I22" s="22"/>
      <c r="J22" s="22">
        <v>80</v>
      </c>
      <c r="K22" s="22">
        <f>E22*J22</f>
        <v>20</v>
      </c>
      <c r="IJ22" s="33"/>
    </row>
    <row r="23" ht="15" customHeight="1" spans="1:244">
      <c r="A23" s="24">
        <v>3</v>
      </c>
      <c r="B23" s="22" t="s">
        <v>63</v>
      </c>
      <c r="C23" s="22"/>
      <c r="D23" s="22" t="s">
        <v>62</v>
      </c>
      <c r="E23" s="22">
        <v>1.5</v>
      </c>
      <c r="F23" s="22"/>
      <c r="G23" s="22"/>
      <c r="H23" s="22"/>
      <c r="I23" s="22"/>
      <c r="J23" s="22">
        <v>100</v>
      </c>
      <c r="K23" s="22">
        <f>E23*J23</f>
        <v>150</v>
      </c>
      <c r="IJ23" s="33"/>
    </row>
    <row r="24" s="1" customFormat="1" ht="15" customHeight="1" spans="1:244">
      <c r="A24" s="24"/>
      <c r="B24" s="22"/>
      <c r="C24" s="22"/>
      <c r="D24" s="22"/>
      <c r="E24" s="22"/>
      <c r="F24" s="22"/>
      <c r="G24" s="22"/>
      <c r="H24" s="22"/>
      <c r="I24" s="22"/>
      <c r="J24" s="27"/>
      <c r="K24" s="22"/>
      <c r="IJ24" s="33"/>
    </row>
    <row r="25" ht="11.25" customHeight="1" spans="1:11">
      <c r="A25" s="24"/>
      <c r="B25" s="22"/>
      <c r="C25" s="22"/>
      <c r="D25" s="22"/>
      <c r="E25" s="22"/>
      <c r="F25" s="22"/>
      <c r="G25" s="22"/>
      <c r="H25" s="22"/>
      <c r="I25" s="22"/>
      <c r="J25" s="27"/>
      <c r="K25" s="22"/>
    </row>
    <row r="26" ht="11.25" customHeight="1" spans="1:11">
      <c r="A26" s="24"/>
      <c r="B26" s="22"/>
      <c r="C26" s="22"/>
      <c r="D26" s="22"/>
      <c r="E26" s="22"/>
      <c r="F26" s="22"/>
      <c r="G26" s="22"/>
      <c r="H26" s="22"/>
      <c r="I26" s="22"/>
      <c r="J26" s="27"/>
      <c r="K26" s="22"/>
    </row>
    <row r="27" ht="11.25" customHeight="1" spans="1:11">
      <c r="A27" s="24"/>
      <c r="B27" s="22"/>
      <c r="C27" s="22"/>
      <c r="D27" s="22"/>
      <c r="E27" s="22"/>
      <c r="F27" s="22"/>
      <c r="G27" s="22"/>
      <c r="H27" s="22"/>
      <c r="I27" s="22"/>
      <c r="J27" s="27"/>
      <c r="K27" s="22"/>
    </row>
    <row r="28" ht="11.25" customHeight="1" spans="1:11">
      <c r="A28" s="24"/>
      <c r="B28" s="22"/>
      <c r="C28" s="22"/>
      <c r="D28" s="22"/>
      <c r="E28" s="22"/>
      <c r="F28" s="22"/>
      <c r="G28" s="22"/>
      <c r="H28" s="22"/>
      <c r="I28" s="22"/>
      <c r="J28" s="27"/>
      <c r="K28" s="22"/>
    </row>
    <row r="29" ht="11.25" customHeight="1" spans="1:11">
      <c r="A29" s="24"/>
      <c r="B29" s="22"/>
      <c r="C29" s="22"/>
      <c r="D29" s="22"/>
      <c r="E29" s="28"/>
      <c r="F29" s="28"/>
      <c r="G29" s="22"/>
      <c r="H29" s="22"/>
      <c r="I29" s="28"/>
      <c r="J29" s="29"/>
      <c r="K29" s="22"/>
    </row>
    <row r="30" ht="11.25" customHeight="1" spans="1:11">
      <c r="A30" s="25" t="s">
        <v>48</v>
      </c>
      <c r="B30" s="25"/>
      <c r="C30" s="22"/>
      <c r="D30" s="22"/>
      <c r="E30" s="22"/>
      <c r="F30" s="27"/>
      <c r="G30" s="22"/>
      <c r="H30" s="22"/>
      <c r="I30" s="22"/>
      <c r="J30" s="22"/>
      <c r="K30" s="25">
        <f>SUM(K21:K29)</f>
        <v>350</v>
      </c>
    </row>
    <row r="31" ht="11.25" customHeight="1" spans="1:11">
      <c r="A31" s="22" t="s">
        <v>64</v>
      </c>
      <c r="B31" s="22" t="s">
        <v>65</v>
      </c>
      <c r="C31" s="22"/>
      <c r="D31" s="22" t="s">
        <v>66</v>
      </c>
      <c r="E31" s="41" t="s">
        <v>67</v>
      </c>
      <c r="F31" s="42"/>
      <c r="G31" s="42"/>
      <c r="H31" s="42"/>
      <c r="I31" s="47"/>
      <c r="J31" s="30">
        <v>0.01</v>
      </c>
      <c r="K31" s="25">
        <f>(K19+K14+K30)*J31</f>
        <v>21.97</v>
      </c>
    </row>
    <row r="32" ht="11.25" customHeight="1" spans="1:11">
      <c r="A32" s="22" t="s">
        <v>68</v>
      </c>
      <c r="B32" s="22" t="s">
        <v>69</v>
      </c>
      <c r="C32" s="22"/>
      <c r="D32" s="22" t="s">
        <v>66</v>
      </c>
      <c r="E32" s="41" t="s">
        <v>70</v>
      </c>
      <c r="F32" s="42"/>
      <c r="G32" s="42"/>
      <c r="H32" s="42"/>
      <c r="I32" s="47"/>
      <c r="J32" s="30">
        <v>0.01</v>
      </c>
      <c r="K32" s="25">
        <f>(K14+K19+K30+K31)*J32</f>
        <v>22.1897</v>
      </c>
    </row>
    <row r="33" ht="11.25" customHeight="1" spans="1:11">
      <c r="A33" s="22" t="s">
        <v>71</v>
      </c>
      <c r="B33" s="22" t="s">
        <v>72</v>
      </c>
      <c r="C33" s="22"/>
      <c r="D33" s="22" t="s">
        <v>66</v>
      </c>
      <c r="E33" s="41" t="s">
        <v>73</v>
      </c>
      <c r="F33" s="42"/>
      <c r="G33" s="42"/>
      <c r="H33" s="42"/>
      <c r="I33" s="47"/>
      <c r="J33" s="30">
        <v>0.02</v>
      </c>
      <c r="K33" s="25">
        <f>(K14+K19+K30+K31+K32)*J33</f>
        <v>44.823194</v>
      </c>
    </row>
    <row r="34" ht="11.25" customHeight="1" spans="1:11">
      <c r="A34" s="22" t="s">
        <v>74</v>
      </c>
      <c r="B34" s="22" t="s">
        <v>75</v>
      </c>
      <c r="C34" s="22"/>
      <c r="D34" s="22" t="s">
        <v>66</v>
      </c>
      <c r="E34" s="41" t="s">
        <v>76</v>
      </c>
      <c r="F34" s="42"/>
      <c r="G34" s="42"/>
      <c r="H34" s="42"/>
      <c r="I34" s="47"/>
      <c r="J34" s="30">
        <v>0.08</v>
      </c>
      <c r="K34" s="25">
        <f>(K14+K19+K30+K31+K32+K33)*J34</f>
        <v>182.87863152</v>
      </c>
    </row>
    <row r="35" ht="11.25" customHeight="1" spans="1:11">
      <c r="A35" s="22" t="s">
        <v>77</v>
      </c>
      <c r="B35" s="22" t="s">
        <v>78</v>
      </c>
      <c r="C35" s="22"/>
      <c r="D35" s="22" t="s">
        <v>66</v>
      </c>
      <c r="E35" s="41" t="s">
        <v>79</v>
      </c>
      <c r="F35" s="42"/>
      <c r="G35" s="42"/>
      <c r="H35" s="42"/>
      <c r="I35" s="47"/>
      <c r="J35" s="30">
        <v>0.1</v>
      </c>
      <c r="K35" s="25">
        <f>(K14+K19+K30+K31+K32+K33+K34)*J35</f>
        <v>246.886152552</v>
      </c>
    </row>
    <row r="36" s="1" customFormat="1" ht="15" customHeight="1" spans="1:11">
      <c r="A36" s="22" t="s">
        <v>80</v>
      </c>
      <c r="B36" s="22"/>
      <c r="C36" s="22"/>
      <c r="D36" s="22" t="s">
        <v>66</v>
      </c>
      <c r="E36" s="41" t="s">
        <v>81</v>
      </c>
      <c r="F36" s="42"/>
      <c r="G36" s="42"/>
      <c r="H36" s="42"/>
      <c r="I36" s="47"/>
      <c r="J36" s="31"/>
      <c r="K36" s="25">
        <f>(K35+K34+K33+K32+K31+K30+K19+K14)</f>
        <v>2715.747678072</v>
      </c>
    </row>
    <row r="37" ht="11.25" customHeight="1" spans="1:11">
      <c r="A37" s="25" t="s">
        <v>82</v>
      </c>
      <c r="B37" s="25"/>
      <c r="C37" s="25"/>
      <c r="D37" s="25" t="s">
        <v>83</v>
      </c>
      <c r="E37" s="43" t="str">
        <f>SUBSTITUTE(SUBSTITUTE(TEXT(INT(K37),"[DBNum2][$-804]G/通用格式元"&amp;IF(INT(K37)=K37,"整",""))&amp;TEXT(MID(K37,FIND(".",K37&amp;".0")+1,1),"[DBNum2][$-804]G/通用格式角")&amp;TEXT(MID(K37,FIND(".",K37&amp;".0")+2,1),"[DBNum2][$-804]G/通用格式分"),"零角","零"),"零分","")</f>
        <v>柒拾伍元肆角叁分</v>
      </c>
      <c r="F37" s="44"/>
      <c r="G37" s="44"/>
      <c r="H37" s="44"/>
      <c r="I37" s="48"/>
      <c r="J37" s="25" t="s">
        <v>84</v>
      </c>
      <c r="K37" s="25">
        <f>K36/H9</f>
        <v>75.437435502</v>
      </c>
    </row>
    <row r="38" ht="27" customHeight="1" spans="1:11">
      <c r="A38" s="45" t="s">
        <v>85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40" ht="11.25" customHeight="1" spans="10:11">
      <c r="J40" s="33"/>
      <c r="K40" s="33"/>
    </row>
  </sheetData>
  <mergeCells count="41">
    <mergeCell ref="A1:K1"/>
    <mergeCell ref="H2:K2"/>
    <mergeCell ref="G5:H5"/>
    <mergeCell ref="I5:K5"/>
    <mergeCell ref="I6:K6"/>
    <mergeCell ref="I7:K7"/>
    <mergeCell ref="B8:F8"/>
    <mergeCell ref="I8:K8"/>
    <mergeCell ref="B9:F9"/>
    <mergeCell ref="I9:K9"/>
    <mergeCell ref="F10:H10"/>
    <mergeCell ref="A14:B14"/>
    <mergeCell ref="A19:B19"/>
    <mergeCell ref="A30:B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C36"/>
    <mergeCell ref="E36:I36"/>
    <mergeCell ref="A37:C37"/>
    <mergeCell ref="E37:I37"/>
    <mergeCell ref="A38:K38"/>
    <mergeCell ref="A10:A11"/>
    <mergeCell ref="B10:B11"/>
    <mergeCell ref="C10:C11"/>
    <mergeCell ref="D10:D11"/>
    <mergeCell ref="E10:E11"/>
    <mergeCell ref="G3:G4"/>
    <mergeCell ref="G6:G7"/>
    <mergeCell ref="I10:I11"/>
    <mergeCell ref="J10:J11"/>
    <mergeCell ref="K10:K11"/>
    <mergeCell ref="A2:F7"/>
    <mergeCell ref="H3:K4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41"/>
  <sheetViews>
    <sheetView view="pageBreakPreview" zoomScaleNormal="100" zoomScaleSheetLayoutView="100" workbookViewId="0">
      <selection activeCell="A1" sqref="A1:I1"/>
    </sheetView>
  </sheetViews>
  <sheetFormatPr defaultColWidth="9.075" defaultRowHeight="14.25"/>
  <cols>
    <col min="1" max="1" width="9.88333333333333" customWidth="1"/>
    <col min="2" max="2" width="12.6333333333333" customWidth="1"/>
    <col min="3" max="3" width="8.50833333333333" customWidth="1"/>
    <col min="4" max="4" width="6.00833333333333" customWidth="1"/>
    <col min="5" max="5" width="8.50833333333333" customWidth="1"/>
    <col min="6" max="6" width="10.1333333333333" customWidth="1"/>
    <col min="7" max="7" width="10.7583333333333" customWidth="1"/>
    <col min="8" max="8" width="7.88333333333333" customWidth="1"/>
    <col min="9" max="9" width="12.2583333333333" customWidth="1"/>
    <col min="10" max="10" width="9.00833333333333" customWidth="1"/>
    <col min="11" max="11" width="12.6333333333333" customWidth="1"/>
    <col min="12" max="257" width="9.00833333333333" customWidth="1"/>
  </cols>
  <sheetData>
    <row r="1" ht="19.9" customHeight="1" spans="1:9">
      <c r="A1" s="2" t="s">
        <v>21</v>
      </c>
      <c r="B1" s="2"/>
      <c r="C1" s="2"/>
      <c r="D1" s="2"/>
      <c r="E1" s="2"/>
      <c r="F1" s="2"/>
      <c r="G1" s="2"/>
      <c r="H1" s="2"/>
      <c r="I1" s="2"/>
    </row>
    <row r="2" ht="19.9" customHeight="1" spans="1:9">
      <c r="A2" s="3"/>
      <c r="B2" s="4"/>
      <c r="C2" s="4"/>
      <c r="D2" s="4"/>
      <c r="E2" s="5"/>
      <c r="F2" s="6" t="s">
        <v>22</v>
      </c>
      <c r="G2" s="7"/>
      <c r="H2" s="7"/>
      <c r="I2" s="34"/>
    </row>
    <row r="3" ht="19.9" customHeight="1" spans="1:9">
      <c r="A3" s="8"/>
      <c r="E3" s="9"/>
      <c r="F3" s="10" t="s">
        <v>24</v>
      </c>
      <c r="G3" s="11"/>
      <c r="H3" s="11"/>
      <c r="I3" s="35"/>
    </row>
    <row r="4" ht="19.9" customHeight="1" spans="1:9">
      <c r="A4" s="8"/>
      <c r="E4" s="9"/>
      <c r="F4" s="12"/>
      <c r="G4" s="13"/>
      <c r="H4" s="13"/>
      <c r="I4" s="36"/>
    </row>
    <row r="5" ht="19.9" customHeight="1" spans="1:9">
      <c r="A5" s="8"/>
      <c r="E5" s="9"/>
      <c r="F5" s="14" t="s">
        <v>25</v>
      </c>
      <c r="G5" s="15"/>
      <c r="H5" s="16"/>
      <c r="I5" s="16"/>
    </row>
    <row r="6" ht="19.9" customHeight="1" spans="1:9">
      <c r="A6" s="8"/>
      <c r="E6" s="9"/>
      <c r="F6" s="17" t="s">
        <v>26</v>
      </c>
      <c r="G6" s="18" t="s">
        <v>27</v>
      </c>
      <c r="H6" s="14"/>
      <c r="I6" s="15"/>
    </row>
    <row r="7" ht="19.9" customHeight="1" spans="1:9">
      <c r="A7" s="19"/>
      <c r="B7" s="20"/>
      <c r="C7" s="20"/>
      <c r="D7" s="20"/>
      <c r="E7" s="21"/>
      <c r="F7" s="17"/>
      <c r="G7" s="18" t="s">
        <v>27</v>
      </c>
      <c r="H7" s="14"/>
      <c r="I7" s="15"/>
    </row>
    <row r="8" ht="19.9" customHeight="1" spans="1:9">
      <c r="A8" s="22" t="s">
        <v>28</v>
      </c>
      <c r="B8" s="22" t="s">
        <v>29</v>
      </c>
      <c r="C8" s="22"/>
      <c r="D8" s="22"/>
      <c r="E8" s="22" t="s">
        <v>30</v>
      </c>
      <c r="F8" s="22" t="s">
        <v>4</v>
      </c>
      <c r="G8" s="22" t="s">
        <v>31</v>
      </c>
      <c r="H8" s="22" t="s">
        <v>32</v>
      </c>
      <c r="I8" s="22"/>
    </row>
    <row r="9" ht="19.9" customHeight="1" spans="1:9">
      <c r="A9" s="22"/>
      <c r="B9" s="22"/>
      <c r="C9" s="22"/>
      <c r="D9" s="22"/>
      <c r="E9" s="22"/>
      <c r="F9" s="22" t="s">
        <v>53</v>
      </c>
      <c r="G9" s="22"/>
      <c r="H9" s="22" t="e">
        <f>I38</f>
        <v>#DIV/0!</v>
      </c>
      <c r="I9" s="22"/>
    </row>
    <row r="10" ht="19.9" customHeight="1" spans="1:9">
      <c r="A10" s="22" t="s">
        <v>35</v>
      </c>
      <c r="B10" s="22" t="s">
        <v>36</v>
      </c>
      <c r="C10" s="22" t="s">
        <v>37</v>
      </c>
      <c r="D10" s="22" t="s">
        <v>4</v>
      </c>
      <c r="E10" s="22" t="s">
        <v>38</v>
      </c>
      <c r="F10" s="22"/>
      <c r="G10" s="22"/>
      <c r="H10" s="22" t="s">
        <v>40</v>
      </c>
      <c r="I10" s="22" t="s">
        <v>41</v>
      </c>
    </row>
    <row r="11" ht="28.15" customHeight="1" spans="1:9">
      <c r="A11" s="22"/>
      <c r="B11" s="22"/>
      <c r="C11" s="22"/>
      <c r="D11" s="22"/>
      <c r="E11" s="22" t="s">
        <v>86</v>
      </c>
      <c r="F11" s="22" t="s">
        <v>43</v>
      </c>
      <c r="G11" s="23" t="s">
        <v>44</v>
      </c>
      <c r="H11" s="22"/>
      <c r="I11" s="22"/>
    </row>
    <row r="12" ht="19.9" customHeight="1" spans="1:9">
      <c r="A12" s="22" t="s">
        <v>45</v>
      </c>
      <c r="B12" s="22" t="s">
        <v>46</v>
      </c>
      <c r="C12" s="22"/>
      <c r="D12" s="22"/>
      <c r="E12" s="22"/>
      <c r="F12" s="22"/>
      <c r="G12" s="22"/>
      <c r="H12" s="22"/>
      <c r="I12" s="22"/>
    </row>
    <row r="13" ht="19.9" customHeight="1" spans="1:9">
      <c r="A13" s="24">
        <v>1</v>
      </c>
      <c r="B13" s="22"/>
      <c r="C13" s="22"/>
      <c r="D13" s="22"/>
      <c r="E13" s="22"/>
      <c r="F13" s="22"/>
      <c r="G13" s="22"/>
      <c r="H13" s="22"/>
      <c r="I13" s="22"/>
    </row>
    <row r="14" ht="19.9" customHeight="1" spans="1:9">
      <c r="A14" s="25" t="s">
        <v>48</v>
      </c>
      <c r="B14" s="25"/>
      <c r="C14" s="25"/>
      <c r="D14" s="25"/>
      <c r="E14" s="26"/>
      <c r="F14" s="25"/>
      <c r="G14" s="25"/>
      <c r="H14" s="25"/>
      <c r="I14" s="25">
        <f>SUM(I12:I13)</f>
        <v>0</v>
      </c>
    </row>
    <row r="15" s="1" customFormat="1" ht="19.9" customHeight="1" spans="1:9">
      <c r="A15" s="22" t="s">
        <v>49</v>
      </c>
      <c r="B15" s="22" t="s">
        <v>50</v>
      </c>
      <c r="C15" s="22"/>
      <c r="D15" s="22"/>
      <c r="E15" s="27"/>
      <c r="F15" s="22"/>
      <c r="G15" s="22"/>
      <c r="H15" s="22"/>
      <c r="I15" s="22"/>
    </row>
    <row r="16" ht="25.15" customHeight="1" spans="1:9">
      <c r="A16" s="24"/>
      <c r="B16" s="22"/>
      <c r="C16" s="22"/>
      <c r="D16" s="22"/>
      <c r="E16" s="22"/>
      <c r="F16" s="22"/>
      <c r="G16" s="22"/>
      <c r="H16" s="22"/>
      <c r="I16" s="22"/>
    </row>
    <row r="17" ht="37.15" customHeight="1" spans="1:9">
      <c r="A17" s="24"/>
      <c r="B17" s="22"/>
      <c r="C17" s="22"/>
      <c r="D17" s="22"/>
      <c r="E17" s="22"/>
      <c r="F17" s="22"/>
      <c r="G17" s="22"/>
      <c r="H17" s="22"/>
      <c r="I17" s="22"/>
    </row>
    <row r="18" ht="25.15" customHeight="1" spans="1:9">
      <c r="A18" s="24"/>
      <c r="B18" s="22"/>
      <c r="C18" s="22"/>
      <c r="D18" s="22"/>
      <c r="E18" s="22"/>
      <c r="F18" s="22"/>
      <c r="G18" s="22"/>
      <c r="H18" s="22"/>
      <c r="I18" s="22"/>
    </row>
    <row r="19" ht="34.15" customHeight="1" spans="1:9">
      <c r="A19" s="24"/>
      <c r="B19" s="22"/>
      <c r="C19" s="22"/>
      <c r="D19" s="22"/>
      <c r="E19" s="22"/>
      <c r="F19" s="22"/>
      <c r="G19" s="22"/>
      <c r="H19" s="22"/>
      <c r="I19" s="22"/>
    </row>
    <row r="20" ht="19.9" customHeight="1" spans="1:9">
      <c r="A20" s="25" t="s">
        <v>48</v>
      </c>
      <c r="B20" s="25"/>
      <c r="C20" s="25"/>
      <c r="D20" s="25"/>
      <c r="E20" s="27"/>
      <c r="F20" s="25"/>
      <c r="G20" s="25"/>
      <c r="H20" s="25"/>
      <c r="I20" s="25">
        <f>SUM(I16:I19)</f>
        <v>0</v>
      </c>
    </row>
    <row r="21" ht="27" customHeight="1" spans="1:9">
      <c r="A21" s="22" t="s">
        <v>58</v>
      </c>
      <c r="B21" s="22" t="s">
        <v>59</v>
      </c>
      <c r="C21" s="22"/>
      <c r="D21" s="22"/>
      <c r="E21" s="27"/>
      <c r="F21" s="22"/>
      <c r="G21" s="22"/>
      <c r="H21" s="22"/>
      <c r="I21" s="22"/>
    </row>
    <row r="22" ht="27" customHeight="1" spans="1:242">
      <c r="A22" s="24"/>
      <c r="B22" s="22"/>
      <c r="C22" s="22"/>
      <c r="D22" s="22"/>
      <c r="E22" s="22"/>
      <c r="F22" s="22"/>
      <c r="G22" s="22"/>
      <c r="H22" s="27"/>
      <c r="I22" s="22"/>
      <c r="IH22" s="33"/>
    </row>
    <row r="23" ht="27" customHeight="1" spans="1:242">
      <c r="A23" s="24"/>
      <c r="B23" s="22"/>
      <c r="C23" s="22"/>
      <c r="D23" s="22"/>
      <c r="E23" s="22"/>
      <c r="F23" s="22"/>
      <c r="G23" s="22"/>
      <c r="H23" s="27"/>
      <c r="I23" s="22"/>
      <c r="IH23" s="33"/>
    </row>
    <row r="24" ht="27" customHeight="1" spans="1:242">
      <c r="A24" s="24"/>
      <c r="B24" s="22"/>
      <c r="C24" s="22"/>
      <c r="D24" s="22"/>
      <c r="E24" s="22"/>
      <c r="F24" s="22"/>
      <c r="G24" s="22"/>
      <c r="H24" s="27"/>
      <c r="I24" s="22"/>
      <c r="IH24" s="33"/>
    </row>
    <row r="25" s="1" customFormat="1" ht="19.9" customHeight="1" spans="1:242">
      <c r="A25" s="24"/>
      <c r="B25" s="22"/>
      <c r="C25" s="22"/>
      <c r="D25" s="22"/>
      <c r="E25" s="22"/>
      <c r="F25" s="22"/>
      <c r="G25" s="22"/>
      <c r="H25" s="27"/>
      <c r="I25" s="22"/>
      <c r="IH25" s="33"/>
    </row>
    <row r="26" ht="19.9" customHeight="1" spans="1:9">
      <c r="A26" s="24"/>
      <c r="B26" s="22"/>
      <c r="C26" s="22"/>
      <c r="D26" s="22"/>
      <c r="E26" s="22"/>
      <c r="F26" s="22"/>
      <c r="G26" s="22"/>
      <c r="H26" s="27"/>
      <c r="I26" s="22"/>
    </row>
    <row r="27" ht="19.9" customHeight="1" spans="1:9">
      <c r="A27" s="24"/>
      <c r="B27" s="22"/>
      <c r="C27" s="22"/>
      <c r="D27" s="22"/>
      <c r="E27" s="22"/>
      <c r="F27" s="22"/>
      <c r="G27" s="22"/>
      <c r="H27" s="27"/>
      <c r="I27" s="22"/>
    </row>
    <row r="28" ht="19.9" customHeight="1" spans="1:9">
      <c r="A28" s="24"/>
      <c r="B28" s="22"/>
      <c r="C28" s="22"/>
      <c r="D28" s="22"/>
      <c r="E28" s="22"/>
      <c r="F28" s="22"/>
      <c r="G28" s="22"/>
      <c r="H28" s="27"/>
      <c r="I28" s="22"/>
    </row>
    <row r="29" ht="19.9" customHeight="1" spans="1:9">
      <c r="A29" s="24"/>
      <c r="B29" s="22"/>
      <c r="C29" s="22"/>
      <c r="D29" s="22"/>
      <c r="E29" s="22"/>
      <c r="F29" s="22"/>
      <c r="G29" s="22"/>
      <c r="H29" s="27"/>
      <c r="I29" s="22"/>
    </row>
    <row r="30" ht="19.9" customHeight="1" spans="1:9">
      <c r="A30" s="24"/>
      <c r="B30" s="22"/>
      <c r="C30" s="22"/>
      <c r="D30" s="22"/>
      <c r="E30" s="28"/>
      <c r="F30" s="22"/>
      <c r="G30" s="22"/>
      <c r="H30" s="29"/>
      <c r="I30" s="22"/>
    </row>
    <row r="31" ht="19.9" customHeight="1" spans="1:9">
      <c r="A31" s="25" t="s">
        <v>48</v>
      </c>
      <c r="B31" s="25"/>
      <c r="C31" s="22"/>
      <c r="D31" s="22"/>
      <c r="E31" s="27"/>
      <c r="F31" s="22"/>
      <c r="G31" s="22"/>
      <c r="H31" s="22"/>
      <c r="I31" s="25">
        <f>SUM(I22:I30)</f>
        <v>0</v>
      </c>
    </row>
    <row r="32" ht="19.9" customHeight="1" spans="1:9">
      <c r="A32" s="22" t="s">
        <v>64</v>
      </c>
      <c r="B32" s="22" t="s">
        <v>65</v>
      </c>
      <c r="C32" s="22"/>
      <c r="D32" s="22" t="s">
        <v>66</v>
      </c>
      <c r="E32" s="22" t="s">
        <v>67</v>
      </c>
      <c r="F32" s="22"/>
      <c r="G32" s="22"/>
      <c r="H32" s="30">
        <v>0.01</v>
      </c>
      <c r="I32" s="25">
        <f>(I20+I14+I31)*H32</f>
        <v>0</v>
      </c>
    </row>
    <row r="33" ht="19.9" customHeight="1" spans="1:9">
      <c r="A33" s="22" t="s">
        <v>68</v>
      </c>
      <c r="B33" s="22" t="s">
        <v>69</v>
      </c>
      <c r="C33" s="22"/>
      <c r="D33" s="22" t="s">
        <v>66</v>
      </c>
      <c r="E33" s="22" t="s">
        <v>70</v>
      </c>
      <c r="F33" s="22"/>
      <c r="G33" s="22"/>
      <c r="H33" s="30">
        <v>0.01</v>
      </c>
      <c r="I33" s="25">
        <f>(I14+I20+I31+I32)*H33</f>
        <v>0</v>
      </c>
    </row>
    <row r="34" ht="19.9" customHeight="1" spans="1:9">
      <c r="A34" s="22" t="s">
        <v>71</v>
      </c>
      <c r="B34" s="22" t="s">
        <v>72</v>
      </c>
      <c r="C34" s="22"/>
      <c r="D34" s="22" t="s">
        <v>66</v>
      </c>
      <c r="E34" s="22" t="s">
        <v>73</v>
      </c>
      <c r="F34" s="22"/>
      <c r="G34" s="22"/>
      <c r="H34" s="30">
        <v>0.02</v>
      </c>
      <c r="I34" s="25">
        <f>(I14+I20+I31+I32+I33)*H34</f>
        <v>0</v>
      </c>
    </row>
    <row r="35" ht="19.9" customHeight="1" spans="1:9">
      <c r="A35" s="22" t="s">
        <v>74</v>
      </c>
      <c r="B35" s="22" t="s">
        <v>75</v>
      </c>
      <c r="C35" s="22"/>
      <c r="D35" s="22" t="s">
        <v>66</v>
      </c>
      <c r="E35" s="22" t="s">
        <v>76</v>
      </c>
      <c r="F35" s="22"/>
      <c r="G35" s="22"/>
      <c r="H35" s="30">
        <v>0.06</v>
      </c>
      <c r="I35" s="25">
        <f>(I14+I20+I31+I32+I33+I34)*H35</f>
        <v>0</v>
      </c>
    </row>
    <row r="36" ht="19.9" customHeight="1" spans="1:9">
      <c r="A36" s="22" t="s">
        <v>77</v>
      </c>
      <c r="B36" s="22" t="s">
        <v>78</v>
      </c>
      <c r="C36" s="22"/>
      <c r="D36" s="22" t="s">
        <v>66</v>
      </c>
      <c r="E36" s="22" t="s">
        <v>79</v>
      </c>
      <c r="F36" s="22"/>
      <c r="G36" s="22"/>
      <c r="H36" s="30">
        <v>0.11</v>
      </c>
      <c r="I36" s="25">
        <f>(I14+I20+I31+I32+I33+I34+I35)*H36</f>
        <v>0</v>
      </c>
    </row>
    <row r="37" s="1" customFormat="1" ht="19.9" customHeight="1" spans="1:9">
      <c r="A37" s="22" t="s">
        <v>80</v>
      </c>
      <c r="B37" s="22"/>
      <c r="C37" s="22"/>
      <c r="D37" s="22" t="s">
        <v>66</v>
      </c>
      <c r="E37" s="22" t="s">
        <v>81</v>
      </c>
      <c r="F37" s="22"/>
      <c r="G37" s="22"/>
      <c r="H37" s="31"/>
      <c r="I37" s="25">
        <f>(I36+I35+I34+I33+I32+I31+I20+I14)</f>
        <v>0</v>
      </c>
    </row>
    <row r="38" ht="19.9" customHeight="1" spans="1:9">
      <c r="A38" s="25" t="s">
        <v>82</v>
      </c>
      <c r="B38" s="25"/>
      <c r="C38" s="25"/>
      <c r="D38" s="25" t="s">
        <v>83</v>
      </c>
      <c r="E38" s="25" t="e">
        <f>SUBSTITUTE(SUBSTITUTE(TEXT(INT(I38),"[DBNum2][$-804]G/通用格式元"&amp;IF(INT(I38)=I38,"整",""))&amp;TEXT(MID(I38,FIND(".",I38&amp;".0")+1,1),"[DBNum2][$-804]G/通用格式角")&amp;TEXT(MID(I38,FIND(".",I38&amp;".0")+2,1),"[DBNum2][$-804]G/通用格式分"),"零角","零"),"零分","")</f>
        <v>#DIV/0!</v>
      </c>
      <c r="F38" s="25"/>
      <c r="G38" s="25"/>
      <c r="H38" s="25" t="s">
        <v>84</v>
      </c>
      <c r="I38" s="25" t="e">
        <f>I37/G9</f>
        <v>#DIV/0!</v>
      </c>
    </row>
    <row r="39" ht="19.9" customHeight="1" spans="1:9">
      <c r="A39" s="32" t="s">
        <v>87</v>
      </c>
      <c r="B39" s="32"/>
      <c r="C39" s="32"/>
      <c r="D39" s="32"/>
      <c r="E39" s="32"/>
      <c r="F39" s="32"/>
      <c r="G39" s="32"/>
      <c r="H39" s="32"/>
      <c r="I39" s="32"/>
    </row>
    <row r="41" ht="19.9" customHeight="1" spans="8:9">
      <c r="H41" s="33"/>
      <c r="I41" s="33"/>
    </row>
  </sheetData>
  <mergeCells count="38">
    <mergeCell ref="A1:I1"/>
    <mergeCell ref="G2:I2"/>
    <mergeCell ref="F5:G5"/>
    <mergeCell ref="H5:I5"/>
    <mergeCell ref="H6:I6"/>
    <mergeCell ref="H7:I7"/>
    <mergeCell ref="B8:E8"/>
    <mergeCell ref="H8:I8"/>
    <mergeCell ref="B9:E9"/>
    <mergeCell ref="H9:I9"/>
    <mergeCell ref="E10:G10"/>
    <mergeCell ref="A14:B14"/>
    <mergeCell ref="A20:B20"/>
    <mergeCell ref="A31:B31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A37:C37"/>
    <mergeCell ref="E37:G37"/>
    <mergeCell ref="A38:C38"/>
    <mergeCell ref="E38:G38"/>
    <mergeCell ref="A10:A11"/>
    <mergeCell ref="B10:B11"/>
    <mergeCell ref="C10:C11"/>
    <mergeCell ref="D10:D11"/>
    <mergeCell ref="F3:F4"/>
    <mergeCell ref="F6:F7"/>
    <mergeCell ref="H10:H11"/>
    <mergeCell ref="I10:I11"/>
    <mergeCell ref="A2:E7"/>
    <mergeCell ref="G3:I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预防性试验报价模板</vt:lpstr>
      <vt:lpstr>综合分析表１</vt:lpstr>
      <vt:lpstr>综合分析表2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李龙军的iPhone</dc:creator>
  <cp:lastModifiedBy>李磊</cp:lastModifiedBy>
  <cp:revision>3</cp:revision>
  <dcterms:created xsi:type="dcterms:W3CDTF">2022-08-23T03:37:00Z</dcterms:created>
  <dcterms:modified xsi:type="dcterms:W3CDTF">2022-11-14T23:33:25Z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90F3259AF8CA437A9B650E2342E01548</vt:lpwstr>
  </property>
  <property fmtid="{D5CDD505-2E9C-101B-9397-08002B2CF9AE}" pid="3" name="KSOProductBuildVer">
    <vt:lpwstr>2052-10.1.0.7698</vt:lpwstr>
  </property>
</Properties>
</file>